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naj\OneDrive - Northwoods Software Development\Desktop\"/>
    </mc:Choice>
  </mc:AlternateContent>
  <xr:revisionPtr revIDLastSave="0" documentId="8_{2EE91429-7FEB-4CC6-A8E4-3904D8E668C2}" xr6:coauthVersionLast="47" xr6:coauthVersionMax="47" xr10:uidLastSave="{00000000-0000-0000-0000-000000000000}"/>
  <bookViews>
    <workbookView xWindow="1515" yWindow="1200" windowWidth="19665" windowHeight="11835" xr2:uid="{00000000-000D-0000-FFFF-FFFF00000000}"/>
  </bookViews>
  <sheets>
    <sheet name="Easy Method" sheetId="1" r:id="rId1"/>
    <sheet name="Detailed Method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E15" i="2" l="1"/>
  <c r="C14" i="2"/>
  <c r="E14" i="2" s="1"/>
  <c r="C13" i="2"/>
  <c r="E13" i="2" s="1"/>
  <c r="I5" i="2"/>
  <c r="C10" i="2" s="1"/>
  <c r="D10" i="2" s="1"/>
  <c r="B20" i="2" s="1"/>
  <c r="I4" i="2"/>
  <c r="C9" i="2" s="1"/>
  <c r="D9" i="2" s="1"/>
  <c r="I3" i="2"/>
  <c r="C8" i="2" s="1"/>
  <c r="D8" i="2" s="1"/>
  <c r="B18" i="2" s="1"/>
  <c r="B19" i="2" l="1"/>
  <c r="D24" i="2" s="1"/>
  <c r="D23" i="2"/>
  <c r="C24" i="2" l="1"/>
  <c r="E24" i="2"/>
  <c r="C23" i="2"/>
  <c r="E23" i="2"/>
  <c r="D5" i="1" l="1"/>
  <c r="L10" i="1" s="1"/>
  <c r="B10" i="1" s="1"/>
  <c r="C10" i="1"/>
  <c r="L13" i="1"/>
  <c r="C9" i="1" s="1"/>
  <c r="L12" i="1"/>
  <c r="C8" i="1" s="1"/>
  <c r="D4" i="1"/>
  <c r="L9" i="1" s="1"/>
  <c r="D10" i="1" l="1"/>
  <c r="B9" i="1"/>
  <c r="D9" i="1" s="1"/>
  <c r="L8" i="1"/>
  <c r="B8" i="1" s="1"/>
  <c r="D8" i="1" s="1"/>
  <c r="D14" i="1" l="1"/>
  <c r="D13" i="1"/>
  <c r="C14" i="1" l="1"/>
  <c r="D17" i="1"/>
  <c r="C13" i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Brent Henschel-Server Products</author>
  </authors>
  <commentList>
    <comment ref="K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Insert your local rate.
Example: $8.69 is MO/KS rate in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(1,000 watts/kW)(hrs x watts used x days)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As a rule of thumb, Retail Price ROI is half of List Price ROI</t>
        </r>
      </text>
    </comment>
    <comment ref="N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Average commercial electricity rate was 10.71 cents/kWh in the U.S. in 2015 (from the DoE, table 5.3, which also has historical rates. Includes taxes.</t>
        </r>
      </text>
    </comment>
    <comment ref="N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Average commercial electricity rate was 10.71 cents/kWh in the U.S. in 2015 (from the DoE, table 5.3, which also has historical rates. Includes taxes.</t>
        </r>
      </text>
    </comment>
    <comment ref="N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Average commercial electricity rate was 10.71 cents/kWh in the U.S. in 2015 (from the DoE, table 5.3, which also has historical rates. Includes taxes.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Brent Henschel-Server Products</author>
  </authors>
  <commentList>
    <comment ref="B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Insert your local rate.
Example: $8.69 is MO/KS rate in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(1,000 watts/kW)(hrs x watts used x days)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Average commercial electricity rate was 10.71 cents/kWh in the U.S. in 2015 (from the DoE, table 5.3, which also has historical rates. Includes taxes.</t>
        </r>
      </text>
    </comment>
    <comment ref="D1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Average commercial electricity rate was 10.71 cents/kWh in the U.S. in 2015 (from the DoE, table 5.3, which also has historical rates. Includes taxes.</t>
        </r>
      </text>
    </comment>
    <comment ref="D1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Average commercial electricity rate was 10.71 cents/kWh in the U.S. in 2015 (from the DoE, table 5.3, which also has historical rates. Includes taxes.</t>
        </r>
      </text>
    </comment>
    <comment ref="C2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As a rule of thumb, Retail Price ROI is half of List Price ROI</t>
        </r>
      </text>
    </comment>
  </commentList>
</comments>
</file>

<file path=xl/sharedStrings.xml><?xml version="1.0" encoding="utf-8"?>
<sst xmlns="http://schemas.openxmlformats.org/spreadsheetml/2006/main" count="82" uniqueCount="57">
  <si>
    <t>Volume of Water
(Gallons)</t>
  </si>
  <si>
    <t>Average Flow Rate
(Gallons Per Hour)
(30-60 is Typical)</t>
  </si>
  <si>
    <t>Water Changeout Rate
(2-4 Hours is Typical)</t>
  </si>
  <si>
    <t>Operating Hours Per Day</t>
  </si>
  <si>
    <t>Operating Days Per Year</t>
  </si>
  <si>
    <t>Total Water Usage
in 1 Year (Gallons)</t>
  </si>
  <si>
    <t>Water/Sewer
Cost per CCF</t>
  </si>
  <si>
    <t>Annual Water
Consumption (CCF)</t>
  </si>
  <si>
    <t>Annual Energy Cost</t>
  </si>
  <si>
    <t>Energy Cost Analysis</t>
  </si>
  <si>
    <t>Electricity Usage
(Watts Per Hour)</t>
  </si>
  <si>
    <t>Cost Per kWh
(National Average)</t>
  </si>
  <si>
    <t>Energy Usage
(Kilo Watts)</t>
  </si>
  <si>
    <t>Totals</t>
  </si>
  <si>
    <t>Total Annual
Usage Cost
(Water &amp; Energy</t>
  </si>
  <si>
    <t>NA</t>
  </si>
  <si>
    <t># of 
Restaurants</t>
  </si>
  <si>
    <t>Continuous Flow Dipper-Well</t>
  </si>
  <si>
    <t>ConserveWell | Drop-In</t>
  </si>
  <si>
    <t>ConserveWell | Wall-Mount</t>
  </si>
  <si>
    <t>ConserveWell | Drop-In w/ Timer</t>
  </si>
  <si>
    <r>
      <t>ConserveWell</t>
    </r>
    <r>
      <rPr>
        <b/>
        <vertAlign val="superscript"/>
        <sz val="16"/>
        <color theme="0"/>
        <rFont val="Calibri"/>
        <family val="2"/>
      </rPr>
      <t>™</t>
    </r>
    <r>
      <rPr>
        <b/>
        <sz val="22"/>
        <color theme="0"/>
        <rFont val="Calibri"/>
        <family val="2"/>
      </rPr>
      <t xml:space="preserve"> ROI Calculator 
</t>
    </r>
    <r>
      <rPr>
        <b/>
        <sz val="18"/>
        <color theme="0"/>
        <rFont val="Calibri"/>
        <family val="2"/>
      </rPr>
      <t>(vs. Continuous Flow Dipper-Well)</t>
    </r>
  </si>
  <si>
    <r>
      <t>Payback Period</t>
    </r>
    <r>
      <rPr>
        <sz val="11"/>
        <color theme="0"/>
        <rFont val="Calibri"/>
        <family val="2"/>
        <scheme val="minor"/>
      </rPr>
      <t xml:space="preserve">
Based on Savings Over 
Continuous Flow Dipper-Wells</t>
    </r>
  </si>
  <si>
    <t>Water Cost 
(annually)</t>
  </si>
  <si>
    <t>Energy Cost
(annually)</t>
  </si>
  <si>
    <t xml:space="preserve">Total Annual 
Usage Cost </t>
  </si>
  <si>
    <t># of Wells 
Per Restaurant</t>
  </si>
  <si>
    <t>Continuous Flow Dipper Well</t>
  </si>
  <si>
    <t>Current Continuous Flow Dipper Well</t>
  </si>
  <si>
    <t xml:space="preserve"> </t>
  </si>
  <si>
    <t>ConserveWell  ROI (Months)</t>
  </si>
  <si>
    <t>ConserveWell™ ROI Calculator (vs. Continuous Flow Dipper-Well)</t>
  </si>
  <si>
    <t>ConserveWell | Wallmount</t>
  </si>
  <si>
    <t>ConserveWell | Wallmount w/ Timer</t>
  </si>
  <si>
    <t># of  Wells Per
 Restaurant</t>
  </si>
  <si>
    <t>Water Cost 
(Anually)</t>
  </si>
  <si>
    <t>Water Change Rate
(2-4 hr increments)</t>
  </si>
  <si>
    <t>Volume of Water
(gallons)</t>
  </si>
  <si>
    <t>Total Water Usage
in 1 Year (gallons)</t>
  </si>
  <si>
    <t>ConserWell RIO
(Months)</t>
  </si>
  <si>
    <r>
      <rPr>
        <b/>
        <i/>
        <sz val="13"/>
        <color theme="0"/>
        <rFont val="Calibri"/>
        <family val="2"/>
        <scheme val="minor"/>
      </rPr>
      <t>Water Cost Analysis per</t>
    </r>
    <r>
      <rPr>
        <sz val="11"/>
        <color theme="0"/>
        <rFont val="Calibri"/>
        <family val="2"/>
        <scheme val="minor"/>
      </rPr>
      <t xml:space="preserve">
748 gallons = 100 CF = 1 CCF</t>
    </r>
  </si>
  <si>
    <t>Usage Savings
(Yearly)</t>
  </si>
  <si>
    <t>Flow Rate (typically 
30-60 gal/hr)</t>
  </si>
  <si>
    <t>Usage Savings
(Monthly)</t>
  </si>
  <si>
    <t>Cost Per kWh</t>
  </si>
  <si>
    <t xml:space="preserve"> Usage Savings 
(Monthly)</t>
  </si>
  <si>
    <t xml:space="preserve"> Usage Savings 
(Yearly)</t>
  </si>
  <si>
    <t>Operating 
hrs/day</t>
  </si>
  <si>
    <t>Operating
(days/yr)</t>
  </si>
  <si>
    <r>
      <t>Payback Period</t>
    </r>
    <r>
      <rPr>
        <sz val="11"/>
        <color theme="0"/>
        <rFont val="Calibri"/>
        <family val="2"/>
        <scheme val="minor"/>
      </rPr>
      <t xml:space="preserve">
Based on Savings Over Continuous 
Flow Dipper-Wells</t>
    </r>
  </si>
  <si>
    <t>Cost Analysis</t>
  </si>
  <si>
    <t>ConserveWell | Drop-In (CW-DI 87770)</t>
  </si>
  <si>
    <t>ConserveWell | Wall-Mount (CW 87750)</t>
  </si>
  <si>
    <t>How to Buy ConserveWell</t>
  </si>
  <si>
    <t>Email Server's Customer Support Team</t>
  </si>
  <si>
    <t>Average 
NET Price</t>
  </si>
  <si>
    <r>
      <rPr>
        <b/>
        <i/>
        <sz val="14"/>
        <color theme="3" tint="0.39997558519241921"/>
        <rFont val="Calibri"/>
        <family val="2"/>
        <scheme val="minor"/>
      </rPr>
      <t>Easy method calculator assumes:</t>
    </r>
    <r>
      <rPr>
        <b/>
        <sz val="16"/>
        <color theme="3" tint="0.3999755851924192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&gt; Restaurant operates 16/7/365
</t>
    </r>
    <r>
      <rPr>
        <sz val="11"/>
        <color theme="1"/>
        <rFont val="Calibri"/>
        <family val="2"/>
      </rPr>
      <t xml:space="preserve">&gt; ConserveWell </t>
    </r>
    <r>
      <rPr>
        <sz val="11"/>
        <color theme="1"/>
        <rFont val="Calibri"/>
        <family val="2"/>
        <scheme val="minor"/>
      </rPr>
      <t xml:space="preserve">water changes every 4 hours
&gt; Dipper-well flow rate|30 gallons/hour
&gt; Sewer/Water rate | $8.69 per CCF
&gt; Electric rate |10.71 cents/kWh
</t>
    </r>
    <r>
      <rPr>
        <b/>
        <i/>
        <sz val="14"/>
        <color theme="3" tint="0.39997558519241921"/>
        <rFont val="Calibri"/>
        <family val="2"/>
        <scheme val="minor"/>
      </rPr>
      <t>Want to use your own energy rates?</t>
    </r>
    <r>
      <rPr>
        <b/>
        <sz val="16"/>
        <color theme="3" tint="0.39997558519241921"/>
        <rFont val="Calibri"/>
        <family val="2"/>
        <scheme val="minor"/>
      </rPr>
      <t xml:space="preserve"> </t>
    </r>
    <r>
      <rPr>
        <sz val="11"/>
        <color theme="3" tint="0.3999755851924192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Get down to the nitty-gritty on the Detailed Method tab.
</t>
    </r>
    <r>
      <rPr>
        <sz val="11"/>
        <color theme="3" tint="0.39997558519241921"/>
        <rFont val="Calibri"/>
        <family val="2"/>
        <scheme val="minor"/>
      </rPr>
      <t xml:space="preserve">
</t>
    </r>
    <r>
      <rPr>
        <b/>
        <i/>
        <sz val="16"/>
        <color theme="3" tint="0.39997558519241921"/>
        <rFont val="Calibri"/>
        <family val="2"/>
        <scheme val="minor"/>
      </rPr>
      <t xml:space="preserve">Ready to start saving money? </t>
    </r>
    <r>
      <rPr>
        <sz val="11"/>
        <color theme="3" tint="0.3999755851924192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Head to your local equipment dealer or click one of these links:</t>
    </r>
    <r>
      <rPr>
        <sz val="11"/>
        <color theme="3" tint="0.3999755851924192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</si>
</sst>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;;;"/>
  </numFmts>
  <fonts count="2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</font>
    <font>
      <b/>
      <i/>
      <sz val="13"/>
      <color theme="0"/>
      <name val="Calibri"/>
      <family val="2"/>
      <scheme val="minor"/>
    </font>
    <font>
      <b/>
      <sz val="22"/>
      <color theme="0"/>
      <name val="Calibri"/>
      <family val="2"/>
    </font>
    <font>
      <sz val="11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8"/>
      <color theme="0"/>
      <name val="Calibri"/>
      <family val="2"/>
    </font>
    <font>
      <b/>
      <vertAlign val="superscript"/>
      <sz val="16"/>
      <color theme="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9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F5E7"/>
        <bgColor indexed="64"/>
      </patternFill>
    </fill>
    <fill>
      <patternFill patternType="solid">
        <fgColor rgb="FFF5F8EE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/>
    <xf numFmtId="0" fontId="3" fillId="3" borderId="0" xfId="4" applyBorder="1"/>
    <xf numFmtId="4" fontId="3" fillId="3" borderId="0" xfId="4" applyNumberFormat="1" applyBorder="1"/>
    <xf numFmtId="0" fontId="5" fillId="2" borderId="0" xfId="3" applyBorder="1" applyAlignment="1">
      <alignment horizontal="center" wrapText="1"/>
    </xf>
    <xf numFmtId="0" fontId="5" fillId="2" borderId="0" xfId="3" applyBorder="1" applyAlignment="1">
      <alignment vertical="center"/>
    </xf>
    <xf numFmtId="0" fontId="5" fillId="2" borderId="0" xfId="3" applyBorder="1" applyAlignment="1">
      <alignment horizontal="center" vertical="center" wrapText="1"/>
    </xf>
    <xf numFmtId="0" fontId="5" fillId="2" borderId="0" xfId="3" applyBorder="1" applyAlignment="1">
      <alignment wrapText="1"/>
    </xf>
    <xf numFmtId="44" fontId="3" fillId="3" borderId="0" xfId="4" applyNumberFormat="1" applyBorder="1"/>
    <xf numFmtId="0" fontId="0" fillId="0" borderId="0" xfId="0" applyAlignment="1">
      <alignment horizontal="center" wrapText="1"/>
    </xf>
    <xf numFmtId="0" fontId="7" fillId="2" borderId="1" xfId="2" applyFont="1" applyFill="1"/>
    <xf numFmtId="0" fontId="7" fillId="2" borderId="0" xfId="3" applyFont="1" applyBorder="1"/>
    <xf numFmtId="0" fontId="7" fillId="2" borderId="0" xfId="3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3" borderId="0" xfId="4" applyFont="1" applyBorder="1"/>
    <xf numFmtId="0" fontId="5" fillId="2" borderId="6" xfId="3" applyBorder="1" applyAlignment="1">
      <alignment vertical="center"/>
    </xf>
    <xf numFmtId="0" fontId="5" fillId="2" borderId="7" xfId="3" applyBorder="1" applyAlignment="1">
      <alignment horizontal="center" vertical="center" wrapText="1"/>
    </xf>
    <xf numFmtId="0" fontId="0" fillId="3" borderId="6" xfId="4" applyFont="1" applyBorder="1"/>
    <xf numFmtId="0" fontId="0" fillId="0" borderId="6" xfId="0" applyBorder="1"/>
    <xf numFmtId="0" fontId="0" fillId="0" borderId="7" xfId="0" applyBorder="1"/>
    <xf numFmtId="0" fontId="7" fillId="2" borderId="6" xfId="3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12" fillId="3" borderId="7" xfId="4" applyNumberFormat="1" applyFont="1" applyBorder="1"/>
    <xf numFmtId="44" fontId="12" fillId="3" borderId="0" xfId="4" applyNumberFormat="1" applyFont="1" applyBorder="1"/>
    <xf numFmtId="44" fontId="12" fillId="3" borderId="9" xfId="4" applyNumberFormat="1" applyFont="1" applyBorder="1"/>
    <xf numFmtId="0" fontId="0" fillId="0" borderId="6" xfId="0" applyBorder="1" applyAlignment="1">
      <alignment horizontal="center"/>
    </xf>
    <xf numFmtId="0" fontId="0" fillId="3" borderId="8" xfId="4" applyFont="1" applyBorder="1"/>
    <xf numFmtId="0" fontId="5" fillId="2" borderId="7" xfId="3" applyBorder="1" applyAlignment="1">
      <alignment horizontal="center" wrapText="1"/>
    </xf>
    <xf numFmtId="44" fontId="12" fillId="3" borderId="7" xfId="4" applyNumberFormat="1" applyFont="1" applyBorder="1"/>
    <xf numFmtId="0" fontId="0" fillId="0" borderId="0" xfId="0" applyAlignment="1">
      <alignment horizontal="left"/>
    </xf>
    <xf numFmtId="0" fontId="3" fillId="3" borderId="0" xfId="4" applyBorder="1" applyAlignment="1">
      <alignment horizontal="center"/>
    </xf>
    <xf numFmtId="0" fontId="19" fillId="8" borderId="0" xfId="4" applyFont="1" applyFill="1" applyBorder="1" applyAlignment="1">
      <alignment horizontal="center"/>
    </xf>
    <xf numFmtId="1" fontId="20" fillId="6" borderId="0" xfId="6" applyNumberFormat="1" applyFont="1" applyFill="1" applyBorder="1" applyAlignment="1">
      <alignment horizontal="center"/>
    </xf>
    <xf numFmtId="1" fontId="20" fillId="6" borderId="9" xfId="6" applyNumberFormat="1" applyFont="1" applyFill="1" applyBorder="1" applyAlignment="1">
      <alignment horizontal="center"/>
    </xf>
    <xf numFmtId="0" fontId="11" fillId="2" borderId="0" xfId="3" applyFont="1" applyBorder="1" applyAlignment="1">
      <alignment horizontal="center" vertical="center" wrapText="1"/>
    </xf>
    <xf numFmtId="0" fontId="21" fillId="9" borderId="0" xfId="4" applyFont="1" applyFill="1" applyBorder="1" applyAlignment="1">
      <alignment horizontal="center"/>
    </xf>
    <xf numFmtId="0" fontId="19" fillId="9" borderId="0" xfId="4" applyFont="1" applyFill="1" applyBorder="1" applyAlignment="1">
      <alignment horizontal="center"/>
    </xf>
    <xf numFmtId="0" fontId="21" fillId="9" borderId="0" xfId="4" applyFont="1" applyFill="1" applyBorder="1" applyAlignment="1">
      <alignment horizontal="center" vertical="center"/>
    </xf>
    <xf numFmtId="3" fontId="21" fillId="9" borderId="0" xfId="4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" fontId="3" fillId="3" borderId="0" xfId="4" applyNumberFormat="1" applyBorder="1" applyAlignment="1">
      <alignment horizontal="center"/>
    </xf>
    <xf numFmtId="4" fontId="3" fillId="3" borderId="0" xfId="4" applyNumberFormat="1" applyBorder="1" applyAlignment="1">
      <alignment horizontal="center"/>
    </xf>
    <xf numFmtId="44" fontId="21" fillId="9" borderId="0" xfId="4" applyNumberFormat="1" applyFont="1" applyFill="1" applyBorder="1" applyAlignment="1">
      <alignment horizontal="center"/>
    </xf>
    <xf numFmtId="0" fontId="5" fillId="10" borderId="0" xfId="5" applyFill="1" applyBorder="1" applyAlignment="1">
      <alignment horizontal="center" vertical="center" wrapText="1"/>
    </xf>
    <xf numFmtId="1" fontId="3" fillId="6" borderId="0" xfId="6" applyNumberFormat="1" applyFill="1" applyBorder="1" applyAlignment="1">
      <alignment horizontal="center"/>
    </xf>
    <xf numFmtId="0" fontId="16" fillId="4" borderId="10" xfId="5" applyFont="1" applyBorder="1" applyAlignment="1">
      <alignment horizontal="center" vertical="center" wrapText="1"/>
    </xf>
    <xf numFmtId="44" fontId="18" fillId="7" borderId="11" xfId="6" applyNumberFormat="1" applyFont="1" applyFill="1" applyBorder="1"/>
    <xf numFmtId="44" fontId="18" fillId="7" borderId="12" xfId="6" applyNumberFormat="1" applyFont="1" applyFill="1" applyBorder="1"/>
    <xf numFmtId="44" fontId="18" fillId="7" borderId="11" xfId="0" applyNumberFormat="1" applyFont="1" applyFill="1" applyBorder="1"/>
    <xf numFmtId="44" fontId="18" fillId="7" borderId="12" xfId="0" applyNumberFormat="1" applyFont="1" applyFill="1" applyBorder="1"/>
    <xf numFmtId="4" fontId="12" fillId="3" borderId="0" xfId="4" applyNumberFormat="1" applyFont="1" applyBorder="1"/>
    <xf numFmtId="0" fontId="16" fillId="4" borderId="2" xfId="5" applyFont="1" applyBorder="1" applyAlignment="1">
      <alignment horizontal="center" vertical="center" wrapText="1"/>
    </xf>
    <xf numFmtId="44" fontId="18" fillId="5" borderId="2" xfId="6" applyNumberFormat="1" applyFont="1" applyBorder="1"/>
    <xf numFmtId="0" fontId="7" fillId="2" borderId="6" xfId="3" applyFont="1" applyBorder="1" applyAlignment="1">
      <alignment wrapText="1"/>
    </xf>
    <xf numFmtId="0" fontId="24" fillId="0" borderId="0" xfId="7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3" applyNumberFormat="1" applyFill="1" applyBorder="1" applyAlignment="1">
      <alignment horizontal="center" vertical="center" wrapText="1"/>
    </xf>
    <xf numFmtId="164" fontId="5" fillId="0" borderId="0" xfId="4" applyNumberFormat="1" applyFont="1" applyFill="1" applyBorder="1" applyAlignment="1">
      <alignment horizontal="center"/>
    </xf>
    <xf numFmtId="164" fontId="5" fillId="0" borderId="0" xfId="4" applyNumberFormat="1" applyFont="1" applyFill="1" applyBorder="1"/>
    <xf numFmtId="164" fontId="5" fillId="0" borderId="0" xfId="4" applyNumberFormat="1" applyFont="1" applyFill="1" applyBorder="1" applyAlignment="1">
      <alignment horizontal="center" vertical="center"/>
    </xf>
    <xf numFmtId="164" fontId="5" fillId="0" borderId="0" xfId="4" applyNumberFormat="1" applyFont="1" applyFill="1" applyBorder="1" applyAlignment="1">
      <alignment horizontal="right"/>
    </xf>
    <xf numFmtId="164" fontId="5" fillId="0" borderId="0" xfId="3" applyNumberForma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3" applyFill="1" applyBorder="1"/>
    <xf numFmtId="0" fontId="5" fillId="0" borderId="0" xfId="0" applyFont="1" applyAlignment="1">
      <alignment horizontal="left" vertical="center" wrapText="1"/>
    </xf>
    <xf numFmtId="0" fontId="5" fillId="0" borderId="0" xfId="4" applyFont="1" applyFill="1" applyBorder="1"/>
    <xf numFmtId="0" fontId="5" fillId="0" borderId="0" xfId="5" applyFill="1" applyBorder="1" applyAlignment="1">
      <alignment horizontal="right" vertical="center" wrapText="1"/>
    </xf>
    <xf numFmtId="44" fontId="11" fillId="0" borderId="0" xfId="6" applyNumberFormat="1" applyFont="1" applyFill="1" applyBorder="1"/>
    <xf numFmtId="0" fontId="8" fillId="4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4" borderId="0" xfId="1" applyFont="1" applyFill="1" applyBorder="1" applyAlignment="1">
      <alignment horizontal="center" vertical="center"/>
    </xf>
    <xf numFmtId="0" fontId="6" fillId="4" borderId="0" xfId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20% - Accent1" xfId="4" builtinId="30"/>
    <cellStyle name="20% - Accent3" xfId="6" builtinId="38"/>
    <cellStyle name="Accent1" xfId="3" builtinId="29"/>
    <cellStyle name="Accent3" xfId="5" builtinId="37"/>
    <cellStyle name="Heading 2" xfId="2" builtinId="17"/>
    <cellStyle name="Hyperlink" xfId="7" builtinId="8"/>
    <cellStyle name="Normal" xfId="0" builtinId="0"/>
    <cellStyle name="Title" xfId="1" builtinId="15" customBuiltin="1"/>
  </cellStyles>
  <dxfs count="0"/>
  <tableStyles count="0" defaultTableStyle="TableStyleMedium2" defaultPivotStyle="PivotStyleLight16"/>
  <colors>
    <mruColors>
      <color rgb="FFF1F5E7"/>
      <color rgb="FFF2F6EA"/>
      <color rgb="FFE29A38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sales@server-products.com;webmaster@server-products.com?subject=ConserveWell%20ROI%20Inquiry" TargetMode="External"/><Relationship Id="rId1" Type="http://schemas.openxmlformats.org/officeDocument/2006/relationships/hyperlink" Target="http://server-products.com/How-to-Buy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1"/>
  <sheetViews>
    <sheetView showGridLines="0" tabSelected="1" zoomScaleNormal="100" workbookViewId="0">
      <selection activeCell="A15" sqref="A15:C18"/>
    </sheetView>
  </sheetViews>
  <sheetFormatPr defaultRowHeight="15" x14ac:dyDescent="0.25"/>
  <cols>
    <col min="1" max="1" width="35.85546875" customWidth="1"/>
    <col min="2" max="2" width="20.7109375" customWidth="1"/>
    <col min="3" max="3" width="16.140625" bestFit="1" customWidth="1"/>
    <col min="4" max="4" width="18.42578125" customWidth="1"/>
    <col min="5" max="5" width="1.140625" customWidth="1"/>
    <col min="6" max="6" width="40.42578125" customWidth="1"/>
    <col min="7" max="7" width="18.85546875" style="28" customWidth="1"/>
    <col min="8" max="8" width="23.140625" customWidth="1"/>
    <col min="9" max="9" width="15.140625" customWidth="1"/>
    <col min="10" max="10" width="17" customWidth="1"/>
    <col min="12" max="12" width="80" customWidth="1"/>
  </cols>
  <sheetData>
    <row r="1" spans="1:25" ht="59.25" customHeight="1" x14ac:dyDescent="0.25">
      <c r="A1" s="69" t="s">
        <v>21</v>
      </c>
      <c r="B1" s="70"/>
      <c r="C1" s="70"/>
      <c r="D1" s="71"/>
      <c r="F1" s="54"/>
      <c r="G1" s="55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30" x14ac:dyDescent="0.25">
      <c r="A2" s="14"/>
      <c r="B2" s="5" t="s">
        <v>26</v>
      </c>
      <c r="C2" s="5" t="s">
        <v>16</v>
      </c>
      <c r="D2" s="15" t="s">
        <v>5</v>
      </c>
      <c r="F2" s="54"/>
      <c r="G2" s="55"/>
      <c r="H2" s="54"/>
      <c r="I2" s="54"/>
      <c r="J2" s="54"/>
      <c r="K2" s="56" t="s">
        <v>2</v>
      </c>
      <c r="L2" s="56" t="s">
        <v>1</v>
      </c>
      <c r="M2" s="56" t="s">
        <v>0</v>
      </c>
      <c r="N2" s="56" t="s">
        <v>3</v>
      </c>
      <c r="O2" s="56" t="s">
        <v>4</v>
      </c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x14ac:dyDescent="0.25">
      <c r="A3" s="16" t="s">
        <v>18</v>
      </c>
      <c r="B3" s="30">
        <v>1</v>
      </c>
      <c r="C3" s="30">
        <v>1</v>
      </c>
      <c r="D3" s="21">
        <f>((N3/K3)*M3)*O3*(B3*C3)</f>
        <v>319.375</v>
      </c>
      <c r="F3" s="54"/>
      <c r="G3" s="55"/>
      <c r="H3" s="54"/>
      <c r="I3" s="54"/>
      <c r="J3" s="54"/>
      <c r="K3" s="57">
        <v>4</v>
      </c>
      <c r="L3" s="57" t="s">
        <v>15</v>
      </c>
      <c r="M3" s="58">
        <v>0.21875</v>
      </c>
      <c r="N3" s="58">
        <v>16</v>
      </c>
      <c r="O3" s="58">
        <v>365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x14ac:dyDescent="0.25">
      <c r="A4" s="49" t="s">
        <v>19</v>
      </c>
      <c r="B4" s="30">
        <v>1</v>
      </c>
      <c r="C4" s="30">
        <v>1</v>
      </c>
      <c r="D4" s="21">
        <f>((N4/K4)*M4)*O4*(B4*C4)</f>
        <v>547.5</v>
      </c>
      <c r="F4" s="54"/>
      <c r="G4" s="55"/>
      <c r="H4" s="54"/>
      <c r="I4" s="54"/>
      <c r="J4" s="54"/>
      <c r="K4" s="57">
        <v>4</v>
      </c>
      <c r="L4" s="57" t="s">
        <v>15</v>
      </c>
      <c r="M4" s="58">
        <v>0.375</v>
      </c>
      <c r="N4" s="58">
        <v>16</v>
      </c>
      <c r="O4" s="58">
        <v>365</v>
      </c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x14ac:dyDescent="0.25">
      <c r="A5" s="16" t="s">
        <v>17</v>
      </c>
      <c r="B5" s="30">
        <v>1</v>
      </c>
      <c r="C5" s="30">
        <v>1</v>
      </c>
      <c r="D5" s="21">
        <f>((L5*N5)*O5)*(B5*C5)</f>
        <v>175200</v>
      </c>
      <c r="F5" s="54"/>
      <c r="G5" s="55"/>
      <c r="H5" s="54"/>
      <c r="I5" s="54"/>
      <c r="J5" s="54"/>
      <c r="K5" s="57" t="s">
        <v>15</v>
      </c>
      <c r="L5" s="59">
        <v>30</v>
      </c>
      <c r="M5" s="60" t="s">
        <v>15</v>
      </c>
      <c r="N5" s="58">
        <v>16</v>
      </c>
      <c r="O5" s="58">
        <v>365</v>
      </c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5.25" customHeight="1" x14ac:dyDescent="0.25">
      <c r="A6" s="17"/>
      <c r="B6" s="30" t="s">
        <v>29</v>
      </c>
      <c r="D6" s="18"/>
      <c r="F6" s="54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30.75" x14ac:dyDescent="0.3">
      <c r="A7" s="52" t="s">
        <v>50</v>
      </c>
      <c r="B7" s="3" t="s">
        <v>23</v>
      </c>
      <c r="C7" s="3" t="s">
        <v>24</v>
      </c>
      <c r="D7" s="26" t="s">
        <v>25</v>
      </c>
      <c r="F7" s="54"/>
      <c r="G7" s="55"/>
      <c r="H7" s="54"/>
      <c r="I7" s="54"/>
      <c r="J7" s="54"/>
      <c r="K7" s="61" t="s">
        <v>6</v>
      </c>
      <c r="L7" s="61" t="s">
        <v>7</v>
      </c>
      <c r="M7" s="61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x14ac:dyDescent="0.25">
      <c r="A8" s="16" t="s">
        <v>18</v>
      </c>
      <c r="B8" s="22">
        <f>K8*L8</f>
        <v>3.7103860294117648</v>
      </c>
      <c r="C8" s="22">
        <f>L12*N12</f>
        <v>62.546399999999998</v>
      </c>
      <c r="D8" s="27">
        <f>B8+C8</f>
        <v>66.256786029411757</v>
      </c>
      <c r="F8" s="54"/>
      <c r="G8" s="55"/>
      <c r="H8" s="54"/>
      <c r="I8" s="54"/>
      <c r="J8" s="54"/>
      <c r="K8" s="58">
        <v>8.69</v>
      </c>
      <c r="L8" s="58">
        <f>(D3/748)</f>
        <v>0.42697192513368987</v>
      </c>
      <c r="M8" s="58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x14ac:dyDescent="0.25">
      <c r="A9" s="16" t="s">
        <v>19</v>
      </c>
      <c r="B9" s="22">
        <f>K9*L9</f>
        <v>6.3606617647058821</v>
      </c>
      <c r="C9" s="22">
        <f>L13*N13</f>
        <v>250.18559999999999</v>
      </c>
      <c r="D9" s="27">
        <f>B9+C9</f>
        <v>256.54626176470589</v>
      </c>
      <c r="F9" s="54"/>
      <c r="G9" s="55"/>
      <c r="H9" s="54"/>
      <c r="I9" s="54"/>
      <c r="J9" s="54"/>
      <c r="K9" s="58">
        <v>8.69</v>
      </c>
      <c r="L9" s="58">
        <f>(D4/748)</f>
        <v>0.73195187165775399</v>
      </c>
      <c r="M9" s="58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x14ac:dyDescent="0.25">
      <c r="A10" s="16" t="s">
        <v>17</v>
      </c>
      <c r="B10" s="22">
        <f>K10*L10</f>
        <v>2035.4117647058822</v>
      </c>
      <c r="C10" s="22">
        <f>L14*N14</f>
        <v>0</v>
      </c>
      <c r="D10" s="27">
        <f>B10+C10</f>
        <v>2035.4117647058822</v>
      </c>
      <c r="F10" s="54"/>
      <c r="G10" s="55"/>
      <c r="H10" s="54"/>
      <c r="I10" s="54"/>
      <c r="J10" s="54"/>
      <c r="K10" s="58">
        <v>8.69</v>
      </c>
      <c r="L10" s="58">
        <f>(D5/748)</f>
        <v>234.22459893048128</v>
      </c>
      <c r="M10" s="58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6.75" customHeight="1" x14ac:dyDescent="0.25">
      <c r="A11" s="24"/>
      <c r="D11" s="18"/>
      <c r="F11" s="54"/>
      <c r="G11" s="55"/>
      <c r="H11" s="54"/>
      <c r="I11" s="54"/>
      <c r="J11" s="54"/>
      <c r="K11" s="61" t="s">
        <v>10</v>
      </c>
      <c r="L11" s="61" t="s">
        <v>12</v>
      </c>
      <c r="M11" s="61"/>
      <c r="N11" s="61" t="s">
        <v>11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47.25" x14ac:dyDescent="0.25">
      <c r="A12" s="19" t="s">
        <v>22</v>
      </c>
      <c r="B12" s="5" t="s">
        <v>55</v>
      </c>
      <c r="C12" s="33" t="s">
        <v>30</v>
      </c>
      <c r="D12" s="50" t="s">
        <v>45</v>
      </c>
      <c r="F12" s="54"/>
      <c r="G12" s="55"/>
      <c r="H12" s="54"/>
      <c r="I12" s="54"/>
      <c r="J12" s="54"/>
      <c r="K12" s="58">
        <v>100</v>
      </c>
      <c r="L12" s="58">
        <f>(N3*K12*O3)/1000</f>
        <v>584</v>
      </c>
      <c r="M12" s="58"/>
      <c r="N12" s="58">
        <v>0.1071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x14ac:dyDescent="0.25">
      <c r="A13" s="16" t="s">
        <v>51</v>
      </c>
      <c r="B13" s="22">
        <v>622</v>
      </c>
      <c r="C13" s="31">
        <f>B13/D13</f>
        <v>3.7904583848533773</v>
      </c>
      <c r="D13" s="51">
        <f>(D10-D8)/12</f>
        <v>164.0962482230392</v>
      </c>
      <c r="F13" s="54"/>
      <c r="G13" s="55"/>
      <c r="H13" s="54"/>
      <c r="I13" s="54"/>
      <c r="J13" s="54"/>
      <c r="K13" s="58">
        <v>400</v>
      </c>
      <c r="L13" s="58">
        <f>(N4*K13*O4)/1000</f>
        <v>2336</v>
      </c>
      <c r="M13" s="58"/>
      <c r="N13" s="58">
        <v>0.1071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x14ac:dyDescent="0.25">
      <c r="A14" s="25" t="s">
        <v>52</v>
      </c>
      <c r="B14" s="23">
        <v>665</v>
      </c>
      <c r="C14" s="32">
        <f>B14/D14</f>
        <v>4.486005258298543</v>
      </c>
      <c r="D14" s="51">
        <f>(D10-D9)/12</f>
        <v>148.23879191176471</v>
      </c>
      <c r="F14" s="54"/>
      <c r="G14" s="55"/>
      <c r="H14" s="54"/>
      <c r="I14" s="54"/>
      <c r="J14" s="54"/>
      <c r="K14" s="58">
        <v>0</v>
      </c>
      <c r="L14" s="58">
        <v>0</v>
      </c>
      <c r="M14" s="58"/>
      <c r="N14" s="58">
        <v>0.1071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31.5" x14ac:dyDescent="0.25">
      <c r="A15" s="72" t="s">
        <v>56</v>
      </c>
      <c r="B15" s="72"/>
      <c r="C15" s="72"/>
      <c r="D15" s="50" t="s">
        <v>46</v>
      </c>
      <c r="E15" s="12"/>
      <c r="F15" s="62"/>
      <c r="G15" s="5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20.25" customHeight="1" x14ac:dyDescent="0.25">
      <c r="A16" s="73"/>
      <c r="B16" s="73"/>
      <c r="C16" s="73"/>
      <c r="D16" s="51">
        <f>D13*12</f>
        <v>1969.1549786764704</v>
      </c>
      <c r="F16" s="54"/>
      <c r="G16" s="55"/>
      <c r="H16" s="63"/>
      <c r="I16" s="63"/>
      <c r="J16" s="54"/>
      <c r="K16" s="64"/>
      <c r="L16" s="64"/>
      <c r="M16" s="64"/>
      <c r="N16" s="6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15.75" customHeight="1" x14ac:dyDescent="0.25">
      <c r="A17" s="73"/>
      <c r="B17" s="73"/>
      <c r="C17" s="73"/>
      <c r="D17" s="51">
        <f>D14*12</f>
        <v>1778.8655029411766</v>
      </c>
      <c r="F17" s="54"/>
      <c r="G17" s="65"/>
      <c r="H17" s="63"/>
      <c r="I17" s="63"/>
      <c r="J17" s="63"/>
      <c r="K17" s="66"/>
      <c r="L17" s="66"/>
      <c r="M17" s="66"/>
      <c r="N17" s="66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17.75" customHeight="1" x14ac:dyDescent="0.25">
      <c r="A18" s="73"/>
      <c r="B18" s="73"/>
      <c r="C18" s="73"/>
      <c r="D18" s="20"/>
      <c r="F18" s="54"/>
      <c r="G18" s="65"/>
      <c r="H18" s="63"/>
      <c r="I18" s="63"/>
      <c r="J18" s="63"/>
      <c r="K18" s="66"/>
      <c r="L18" s="66"/>
      <c r="M18" s="66"/>
      <c r="N18" s="66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x14ac:dyDescent="0.25">
      <c r="A19" s="53" t="s">
        <v>53</v>
      </c>
      <c r="B19" s="20"/>
      <c r="C19" s="20"/>
      <c r="D19" s="20"/>
      <c r="F19" s="54"/>
      <c r="G19" s="65"/>
      <c r="H19" s="63"/>
      <c r="I19" s="63"/>
      <c r="J19" s="63"/>
      <c r="K19" s="66"/>
      <c r="L19" s="66"/>
      <c r="M19" s="66"/>
      <c r="N19" s="66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14.25" customHeight="1" x14ac:dyDescent="0.25">
      <c r="A20" s="53" t="s">
        <v>54</v>
      </c>
      <c r="B20" s="20"/>
      <c r="C20" s="20"/>
      <c r="D20" s="20"/>
      <c r="E20" s="12"/>
      <c r="F20" s="62"/>
      <c r="G20" s="65"/>
      <c r="H20" s="63"/>
      <c r="I20" s="63"/>
      <c r="J20" s="63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x14ac:dyDescent="0.25">
      <c r="A21" s="20"/>
      <c r="B21" s="20"/>
      <c r="C21" s="20"/>
      <c r="D21" s="20"/>
      <c r="F21" s="54"/>
      <c r="G21" s="65"/>
      <c r="H21" s="63"/>
      <c r="I21" s="63"/>
      <c r="J21" s="63"/>
      <c r="K21" s="67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x14ac:dyDescent="0.25">
      <c r="A22" s="20"/>
      <c r="B22" s="20"/>
      <c r="C22" s="20"/>
      <c r="D22" s="20"/>
      <c r="F22" s="54"/>
      <c r="G22" s="65"/>
      <c r="H22" s="63"/>
      <c r="I22" s="63"/>
      <c r="J22" s="63"/>
      <c r="K22" s="68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x14ac:dyDescent="0.25">
      <c r="A23" s="20"/>
      <c r="B23" s="20"/>
      <c r="C23" s="20"/>
      <c r="D23" s="20"/>
      <c r="F23" s="54"/>
      <c r="G23" s="65"/>
      <c r="H23" s="63"/>
      <c r="I23" s="63"/>
      <c r="J23" s="63"/>
      <c r="K23" s="68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x14ac:dyDescent="0.25">
      <c r="A24" s="20"/>
      <c r="B24" s="20"/>
      <c r="C24" s="20"/>
      <c r="D24" s="20"/>
      <c r="F24" s="54"/>
      <c r="G24" s="5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x14ac:dyDescent="0.25">
      <c r="A25" s="20"/>
      <c r="B25" s="20"/>
      <c r="C25" s="20"/>
      <c r="D25" s="20"/>
      <c r="F25" s="54"/>
      <c r="G25" s="55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x14ac:dyDescent="0.25">
      <c r="A26" s="20"/>
      <c r="B26" s="20"/>
      <c r="C26" s="20"/>
      <c r="D26" s="20"/>
      <c r="F26" s="54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x14ac:dyDescent="0.25">
      <c r="F27" s="54"/>
      <c r="G27" s="55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x14ac:dyDescent="0.25">
      <c r="F28" s="54"/>
      <c r="G28" s="55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x14ac:dyDescent="0.25">
      <c r="F29" s="54"/>
      <c r="G29" s="55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x14ac:dyDescent="0.25">
      <c r="F30" s="54"/>
      <c r="G30" s="55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x14ac:dyDescent="0.25">
      <c r="F31" s="54"/>
      <c r="G31" s="55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x14ac:dyDescent="0.25">
      <c r="F32" s="54"/>
      <c r="G32" s="55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6:25" x14ac:dyDescent="0.25">
      <c r="F33" s="54"/>
      <c r="G33" s="55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6:25" x14ac:dyDescent="0.25">
      <c r="F34" s="54"/>
      <c r="G34" s="5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6:25" x14ac:dyDescent="0.25">
      <c r="F35" s="54"/>
      <c r="G35" s="55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6:25" x14ac:dyDescent="0.25">
      <c r="F36" s="54"/>
      <c r="G36" s="55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6:25" x14ac:dyDescent="0.25">
      <c r="F37" s="54"/>
      <c r="G37" s="55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6:25" x14ac:dyDescent="0.25">
      <c r="F38" s="54"/>
      <c r="G38" s="55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6:25" x14ac:dyDescent="0.25">
      <c r="F39" s="54"/>
      <c r="G39" s="55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6:25" x14ac:dyDescent="0.25">
      <c r="F40" s="54"/>
      <c r="G40" s="55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6:25" x14ac:dyDescent="0.25">
      <c r="F41" s="54"/>
      <c r="G41" s="55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</sheetData>
  <mergeCells count="2">
    <mergeCell ref="A1:D1"/>
    <mergeCell ref="A15:C18"/>
  </mergeCells>
  <hyperlinks>
    <hyperlink ref="A19" r:id="rId1" xr:uid="{00000000-0004-0000-0000-000000000000}"/>
    <hyperlink ref="A20" r:id="rId2" xr:uid="{00000000-0004-0000-0000-000001000000}"/>
  </hyperlinks>
  <pageMargins left="0.7" right="0.7" top="0.75" bottom="0.75" header="0.3" footer="0.3"/>
  <pageSetup scale="26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workbookViewId="0">
      <selection activeCell="B31" sqref="B31"/>
    </sheetView>
  </sheetViews>
  <sheetFormatPr defaultRowHeight="15" x14ac:dyDescent="0.25"/>
  <cols>
    <col min="1" max="1" width="37.42578125" customWidth="1"/>
    <col min="2" max="2" width="15.85546875" bestFit="1" customWidth="1"/>
    <col min="3" max="3" width="18.28515625" bestFit="1" customWidth="1"/>
    <col min="4" max="4" width="18.7109375" customWidth="1"/>
    <col min="5" max="5" width="18.5703125" bestFit="1" customWidth="1"/>
    <col min="6" max="6" width="16.28515625" bestFit="1" customWidth="1"/>
    <col min="7" max="8" width="9.85546875" bestFit="1" customWidth="1"/>
    <col min="9" max="9" width="17.28515625" bestFit="1" customWidth="1"/>
  </cols>
  <sheetData>
    <row r="1" spans="1:9" ht="28.5" x14ac:dyDescent="0.25">
      <c r="A1" s="74" t="s">
        <v>31</v>
      </c>
      <c r="B1" s="75"/>
      <c r="C1" s="75"/>
      <c r="D1" s="75"/>
      <c r="E1" s="75"/>
      <c r="F1" s="75"/>
      <c r="G1" s="75"/>
      <c r="H1" s="75"/>
      <c r="I1" s="75"/>
    </row>
    <row r="2" spans="1:9" ht="30" x14ac:dyDescent="0.25">
      <c r="A2" s="4"/>
      <c r="B2" s="5" t="s">
        <v>34</v>
      </c>
      <c r="C2" s="5" t="s">
        <v>16</v>
      </c>
      <c r="D2" s="5" t="s">
        <v>36</v>
      </c>
      <c r="E2" s="5" t="s">
        <v>42</v>
      </c>
      <c r="F2" s="5" t="s">
        <v>37</v>
      </c>
      <c r="G2" s="5" t="s">
        <v>47</v>
      </c>
      <c r="H2" s="5" t="s">
        <v>48</v>
      </c>
      <c r="I2" s="5" t="s">
        <v>38</v>
      </c>
    </row>
    <row r="3" spans="1:9" x14ac:dyDescent="0.25">
      <c r="A3" s="13" t="s">
        <v>18</v>
      </c>
      <c r="B3" s="35">
        <v>1</v>
      </c>
      <c r="C3" s="35">
        <v>1</v>
      </c>
      <c r="D3" s="29">
        <v>4</v>
      </c>
      <c r="E3" s="29" t="s">
        <v>15</v>
      </c>
      <c r="F3" s="29">
        <v>0.21875</v>
      </c>
      <c r="G3" s="34">
        <v>16</v>
      </c>
      <c r="H3" s="34">
        <v>365</v>
      </c>
      <c r="I3" s="2">
        <f>((G3/D3)*F3)*H3*(B3*C3)</f>
        <v>319.375</v>
      </c>
    </row>
    <row r="4" spans="1:9" x14ac:dyDescent="0.25">
      <c r="A4" s="13" t="s">
        <v>19</v>
      </c>
      <c r="B4" s="35">
        <v>1</v>
      </c>
      <c r="C4" s="35">
        <v>1</v>
      </c>
      <c r="D4" s="29">
        <v>4</v>
      </c>
      <c r="E4" s="29" t="s">
        <v>15</v>
      </c>
      <c r="F4" s="29">
        <v>0.375</v>
      </c>
      <c r="G4" s="34">
        <v>16</v>
      </c>
      <c r="H4" s="34">
        <v>365</v>
      </c>
      <c r="I4" s="2">
        <f>((G4/D4)*F4)*H4*(B4*C4)</f>
        <v>547.5</v>
      </c>
    </row>
    <row r="5" spans="1:9" x14ac:dyDescent="0.25">
      <c r="A5" s="1" t="s">
        <v>27</v>
      </c>
      <c r="B5" s="35">
        <v>1</v>
      </c>
      <c r="C5" s="35">
        <v>1</v>
      </c>
      <c r="D5" s="29" t="s">
        <v>15</v>
      </c>
      <c r="E5" s="36">
        <v>30</v>
      </c>
      <c r="F5" s="29" t="s">
        <v>15</v>
      </c>
      <c r="G5" s="34">
        <v>16</v>
      </c>
      <c r="H5" s="37">
        <v>365</v>
      </c>
      <c r="I5" s="2">
        <f>((E5*G5)*H5)*(B5*C5)</f>
        <v>175200</v>
      </c>
    </row>
    <row r="6" spans="1:9" x14ac:dyDescent="0.25">
      <c r="C6" s="76"/>
      <c r="D6" s="76"/>
      <c r="E6" s="76"/>
      <c r="F6" s="76"/>
      <c r="G6" s="76"/>
      <c r="H6" s="76"/>
      <c r="I6" s="76"/>
    </row>
    <row r="7" spans="1:9" ht="32.25" x14ac:dyDescent="0.25">
      <c r="A7" s="6" t="s">
        <v>40</v>
      </c>
      <c r="B7" s="3" t="s">
        <v>6</v>
      </c>
      <c r="C7" s="3" t="s">
        <v>7</v>
      </c>
      <c r="D7" s="3" t="s">
        <v>35</v>
      </c>
    </row>
    <row r="8" spans="1:9" x14ac:dyDescent="0.25">
      <c r="A8" s="13" t="s">
        <v>18</v>
      </c>
      <c r="B8" s="41">
        <v>8.69</v>
      </c>
      <c r="C8" s="40">
        <f>(I3/748)</f>
        <v>0.42697192513368987</v>
      </c>
      <c r="D8" s="7">
        <f>B8*C8</f>
        <v>3.7103860294117648</v>
      </c>
    </row>
    <row r="9" spans="1:9" x14ac:dyDescent="0.25">
      <c r="A9" s="13" t="s">
        <v>19</v>
      </c>
      <c r="B9" s="41">
        <v>8.69</v>
      </c>
      <c r="C9" s="40">
        <f t="shared" ref="C9:C10" si="0">(I4/748)</f>
        <v>0.73195187165775399</v>
      </c>
      <c r="D9" s="7">
        <f t="shared" ref="D9:D10" si="1">B9*C9</f>
        <v>6.3606617647058821</v>
      </c>
    </row>
    <row r="10" spans="1:9" x14ac:dyDescent="0.25">
      <c r="A10" s="1" t="s">
        <v>28</v>
      </c>
      <c r="B10" s="41">
        <v>8.69</v>
      </c>
      <c r="C10" s="40">
        <f t="shared" si="0"/>
        <v>234.22459893048128</v>
      </c>
      <c r="D10" s="7">
        <f t="shared" si="1"/>
        <v>2035.4117647058822</v>
      </c>
    </row>
    <row r="11" spans="1:9" x14ac:dyDescent="0.25">
      <c r="A11" s="76"/>
      <c r="B11" s="76"/>
      <c r="C11" s="76"/>
      <c r="D11" s="76"/>
      <c r="E11" s="76"/>
    </row>
    <row r="12" spans="1:9" ht="30.75" x14ac:dyDescent="0.3">
      <c r="A12" s="10" t="s">
        <v>9</v>
      </c>
      <c r="B12" s="3" t="s">
        <v>10</v>
      </c>
      <c r="C12" s="3" t="s">
        <v>12</v>
      </c>
      <c r="D12" s="3" t="s">
        <v>44</v>
      </c>
      <c r="E12" s="3" t="s">
        <v>8</v>
      </c>
      <c r="F12" s="8"/>
    </row>
    <row r="13" spans="1:9" x14ac:dyDescent="0.25">
      <c r="A13" s="13" t="s">
        <v>18</v>
      </c>
      <c r="B13" s="39">
        <v>100</v>
      </c>
      <c r="C13" s="29">
        <f>(G3*B13*H3)/1000</f>
        <v>584</v>
      </c>
      <c r="D13" s="34">
        <v>0.1071</v>
      </c>
      <c r="E13" s="7">
        <f>C13*D13</f>
        <v>62.546399999999998</v>
      </c>
    </row>
    <row r="14" spans="1:9" x14ac:dyDescent="0.25">
      <c r="A14" s="13" t="s">
        <v>19</v>
      </c>
      <c r="B14" s="39">
        <v>400</v>
      </c>
      <c r="C14" s="29">
        <f>(G4*B14*H4)/1000</f>
        <v>2336</v>
      </c>
      <c r="D14" s="34">
        <v>0.1071</v>
      </c>
      <c r="E14" s="7">
        <f t="shared" ref="E14:E15" si="2">C14*D14</f>
        <v>250.18559999999999</v>
      </c>
    </row>
    <row r="15" spans="1:9" x14ac:dyDescent="0.25">
      <c r="A15" s="1" t="s">
        <v>27</v>
      </c>
      <c r="B15" s="39">
        <v>0</v>
      </c>
      <c r="C15" s="29">
        <v>0</v>
      </c>
      <c r="D15" s="34">
        <v>0.1071</v>
      </c>
      <c r="E15" s="7">
        <f t="shared" si="2"/>
        <v>0</v>
      </c>
    </row>
    <row r="16" spans="1:9" x14ac:dyDescent="0.25">
      <c r="A16" s="76"/>
      <c r="B16" s="76"/>
      <c r="C16" s="76"/>
      <c r="D16" s="76"/>
      <c r="E16" s="76"/>
    </row>
    <row r="17" spans="1:5" ht="46.5" thickBot="1" x14ac:dyDescent="0.35">
      <c r="A17" s="9" t="s">
        <v>13</v>
      </c>
      <c r="B17" s="3" t="s">
        <v>14</v>
      </c>
    </row>
    <row r="18" spans="1:5" ht="15.75" thickTop="1" x14ac:dyDescent="0.25">
      <c r="A18" s="13" t="s">
        <v>18</v>
      </c>
      <c r="B18" s="7">
        <f>D8+E13</f>
        <v>66.256786029411757</v>
      </c>
      <c r="D18" s="38"/>
    </row>
    <row r="19" spans="1:5" x14ac:dyDescent="0.25">
      <c r="A19" s="13" t="s">
        <v>32</v>
      </c>
      <c r="B19" s="7">
        <f t="shared" ref="B19:B20" si="3">D9+E14</f>
        <v>256.54626176470589</v>
      </c>
    </row>
    <row r="20" spans="1:5" x14ac:dyDescent="0.25">
      <c r="A20" s="1" t="s">
        <v>27</v>
      </c>
      <c r="B20" s="7">
        <f t="shared" si="3"/>
        <v>2035.4117647058822</v>
      </c>
    </row>
    <row r="21" spans="1:5" ht="15.75" thickBot="1" x14ac:dyDescent="0.3">
      <c r="A21" s="76"/>
      <c r="B21" s="76"/>
      <c r="C21" s="76"/>
      <c r="D21" s="76"/>
      <c r="E21" s="76"/>
    </row>
    <row r="22" spans="1:5" ht="47.25" x14ac:dyDescent="0.25">
      <c r="A22" s="11" t="s">
        <v>49</v>
      </c>
      <c r="B22" s="42" t="s">
        <v>55</v>
      </c>
      <c r="C22" s="42" t="s">
        <v>39</v>
      </c>
      <c r="D22" s="44" t="s">
        <v>43</v>
      </c>
      <c r="E22" s="44" t="s">
        <v>41</v>
      </c>
    </row>
    <row r="23" spans="1:5" x14ac:dyDescent="0.25">
      <c r="A23" s="13" t="s">
        <v>20</v>
      </c>
      <c r="B23" s="7">
        <v>622</v>
      </c>
      <c r="C23" s="43">
        <f>B23/D23</f>
        <v>3.7904583848533773</v>
      </c>
      <c r="D23" s="45">
        <f>(B20-B18)/12</f>
        <v>164.0962482230392</v>
      </c>
      <c r="E23" s="47">
        <f>D23*12</f>
        <v>1969.1549786764704</v>
      </c>
    </row>
    <row r="24" spans="1:5" ht="15.75" thickBot="1" x14ac:dyDescent="0.3">
      <c r="A24" s="13" t="s">
        <v>33</v>
      </c>
      <c r="B24" s="7">
        <v>665</v>
      </c>
      <c r="C24" s="43">
        <f>B24/D24</f>
        <v>4.486005258298543</v>
      </c>
      <c r="D24" s="46">
        <f>(B20-B19)/12</f>
        <v>148.23879191176471</v>
      </c>
      <c r="E24" s="48">
        <f>D24*12</f>
        <v>1778.8655029411766</v>
      </c>
    </row>
  </sheetData>
  <mergeCells count="5">
    <mergeCell ref="A1:I1"/>
    <mergeCell ref="C6:I6"/>
    <mergeCell ref="A11:E11"/>
    <mergeCell ref="A16:E16"/>
    <mergeCell ref="A21:E21"/>
  </mergeCells>
  <pageMargins left="0.7" right="0.7" top="0.75" bottom="0.75" header="0.3" footer="0.3"/>
  <pageSetup scale="7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Easy Method</vt:lpstr>
      <vt:lpstr>Detailed Method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Henschel-Server Products</dc:creator>
  <cp:lastModifiedBy>Juliana Jaekels Best</cp:lastModifiedBy>
  <cp:lastPrinted>2017-10-23T19:10:46Z</cp:lastPrinted>
  <dcterms:created xsi:type="dcterms:W3CDTF">2017-09-21T18:20:55Z</dcterms:created>
  <dcterms:modified xsi:type="dcterms:W3CDTF">2023-05-03T13:23:57Z</dcterms:modified>
</cp:coreProperties>
</file>